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Лист1!$A$1:$Q$74</definedName>
  </definedNames>
  <calcPr calcId="144525"/>
</workbook>
</file>

<file path=xl/calcChain.xml><?xml version="1.0" encoding="utf-8"?>
<calcChain xmlns="http://schemas.openxmlformats.org/spreadsheetml/2006/main">
  <c r="L55" i="1" l="1"/>
  <c r="L53" i="1"/>
  <c r="L51" i="1"/>
  <c r="L46" i="1"/>
  <c r="L44" i="1"/>
  <c r="L42" i="1"/>
  <c r="L37" i="1"/>
  <c r="L35" i="1"/>
  <c r="L33" i="1"/>
  <c r="L28" i="1"/>
  <c r="L26" i="1"/>
  <c r="L24" i="1"/>
  <c r="L19" i="1"/>
  <c r="L17" i="1"/>
  <c r="L15" i="1"/>
  <c r="L10" i="1"/>
  <c r="L8" i="1"/>
  <c r="L6" i="1"/>
  <c r="O23" i="1" l="1"/>
  <c r="P23" i="1" s="1"/>
  <c r="O41" i="1"/>
  <c r="P41" i="1" s="1"/>
  <c r="O14" i="1"/>
  <c r="P14" i="1" s="1"/>
  <c r="O50" i="1"/>
  <c r="P50" i="1" s="1"/>
  <c r="O54" i="1"/>
  <c r="P54" i="1" s="1"/>
  <c r="O53" i="1"/>
  <c r="P53" i="1" s="1"/>
  <c r="O32" i="1"/>
  <c r="P32" i="1" s="1"/>
  <c r="O5" i="1"/>
  <c r="O7" i="1" l="1"/>
  <c r="P7" i="1" s="1"/>
  <c r="O35" i="1"/>
  <c r="P35" i="1" s="1"/>
  <c r="O51" i="1"/>
  <c r="P51" i="1" s="1"/>
  <c r="O26" i="1"/>
  <c r="P26" i="1" s="1"/>
  <c r="O17" i="1"/>
  <c r="P17" i="1" s="1"/>
  <c r="O52" i="1"/>
  <c r="P52" i="1" s="1"/>
  <c r="O42" i="1"/>
  <c r="P42" i="1" s="1"/>
  <c r="O6" i="1"/>
  <c r="P6" i="1" s="1"/>
  <c r="O36" i="1"/>
  <c r="P36" i="1" s="1"/>
  <c r="O18" i="1"/>
  <c r="P18" i="1" s="1"/>
  <c r="O43" i="1"/>
  <c r="P43" i="1" s="1"/>
  <c r="O9" i="1"/>
  <c r="P9" i="1" s="1"/>
  <c r="O24" i="1"/>
  <c r="P24" i="1" s="1"/>
  <c r="O34" i="1"/>
  <c r="P34" i="1" s="1"/>
  <c r="O15" i="1"/>
  <c r="P15" i="1" s="1"/>
  <c r="O45" i="1"/>
  <c r="P45" i="1" s="1"/>
  <c r="O8" i="1"/>
  <c r="P8" i="1" s="1"/>
  <c r="O27" i="1"/>
  <c r="P27" i="1" s="1"/>
  <c r="O33" i="1"/>
  <c r="P33" i="1" s="1"/>
  <c r="O16" i="1"/>
  <c r="P16" i="1" s="1"/>
  <c r="O44" i="1"/>
  <c r="P44" i="1" s="1"/>
  <c r="O25" i="1"/>
  <c r="P25" i="1" s="1"/>
  <c r="P5" i="1"/>
</calcChain>
</file>

<file path=xl/sharedStrings.xml><?xml version="1.0" encoding="utf-8"?>
<sst xmlns="http://schemas.openxmlformats.org/spreadsheetml/2006/main" count="141" uniqueCount="32">
  <si>
    <t>1 этаж</t>
  </si>
  <si>
    <t>2 этаж</t>
  </si>
  <si>
    <t>3 этаж</t>
  </si>
  <si>
    <t>Дом № 24, 27,30,33</t>
  </si>
  <si>
    <t>Дом № 1,3,15,16,25,28,31,34</t>
  </si>
  <si>
    <t>Дом № 2,4,5,6,7,8,9,10,11,12,13,14</t>
  </si>
  <si>
    <t>Дом № 17,18,19,20</t>
  </si>
  <si>
    <t>Дом № 21,22,23</t>
  </si>
  <si>
    <t>Дом № 26,29,32,35</t>
  </si>
  <si>
    <t>Итого:</t>
  </si>
  <si>
    <t>Продаваемая площадь</t>
  </si>
  <si>
    <t>на дом</t>
  </si>
  <si>
    <t>№</t>
  </si>
  <si>
    <t>кол-во комнат</t>
  </si>
  <si>
    <t>Площадь</t>
  </si>
  <si>
    <t xml:space="preserve">1 </t>
  </si>
  <si>
    <t>2</t>
  </si>
  <si>
    <t xml:space="preserve">3 </t>
  </si>
  <si>
    <t xml:space="preserve">4 </t>
  </si>
  <si>
    <t>Количество 1 - комнатных квартир</t>
  </si>
  <si>
    <t>Количество 2 - комнатных квартир</t>
  </si>
  <si>
    <t>Количество 4 - комнатных квартир</t>
  </si>
  <si>
    <t>Количество 3 - комнатных квартир</t>
  </si>
  <si>
    <t>всего на дома № 24, 27, 30, 33</t>
  </si>
  <si>
    <t>всего на 'Дома № 1,3,15,16,25,28,31,34</t>
  </si>
  <si>
    <t>всего на 'Дома № 2,4,5,6,7,8,9,10,11,12,13,14</t>
  </si>
  <si>
    <t>всего на Дома № 17,18,19,20</t>
  </si>
  <si>
    <t>всего на Дома № 21,22,23</t>
  </si>
  <si>
    <t>всего на Дома № 26,29,32,35</t>
  </si>
  <si>
    <t>ПРИЛОЖЕНИЕ № 1 к ПРОЕКТНОЙ ДЕКЛАРАЦИИ на стоительство 35 жилых домов в Московской области, Ленинский муниципальный район, сельское поселение Филимонкоское, пос Марьино</t>
  </si>
  <si>
    <t>Общество с ограниченной ответственностью "СтройЛюкс"</t>
  </si>
  <si>
    <t>Застройщик: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</si>
</sst>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left"/>
    </xf>
    <xf numFmtId="0" fontId="0" fillId="0" borderId="0" xfId="0" applyBorder="1"/>
    <xf numFmtId="0" fontId="0" fillId="0" borderId="0" xfId="0" quotePrefix="1" applyAlignment="1">
      <alignment horizontal="left"/>
    </xf>
    <xf numFmtId="0" fontId="0" fillId="0" borderId="0" xfId="0" quotePrefix="1" applyAlignment="1">
      <alignment wrapText="1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horizontal="left" wrapText="1"/>
    </xf>
    <xf numFmtId="0" fontId="0" fillId="0" borderId="1" xfId="0" quotePrefix="1" applyBorder="1" applyAlignment="1">
      <alignment horizontal="right" wrapText="1"/>
    </xf>
    <xf numFmtId="0" fontId="0" fillId="0" borderId="0" xfId="0" applyFill="1" applyBorder="1"/>
    <xf numFmtId="0" fontId="0" fillId="0" borderId="2" xfId="0" applyBorder="1"/>
    <xf numFmtId="0" fontId="0" fillId="0" borderId="2" xfId="0" quotePrefix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quotePrefix="1" applyBorder="1" applyAlignment="1">
      <alignment horizontal="left"/>
    </xf>
    <xf numFmtId="0" fontId="0" fillId="0" borderId="5" xfId="0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43" fontId="0" fillId="0" borderId="0" xfId="0" applyNumberFormat="1" applyBorder="1" applyAlignment="1">
      <alignment horizontal="right"/>
    </xf>
    <xf numFmtId="43" fontId="0" fillId="0" borderId="1" xfId="0" applyNumberFormat="1" applyBorder="1"/>
    <xf numFmtId="0" fontId="0" fillId="0" borderId="9" xfId="0" applyBorder="1"/>
    <xf numFmtId="0" fontId="0" fillId="0" borderId="4" xfId="0" quotePrefix="1" applyBorder="1" applyAlignment="1">
      <alignment horizontal="left"/>
    </xf>
    <xf numFmtId="16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quotePrefix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quotePrefix="1" applyBorder="1" applyAlignment="1">
      <alignment horizontal="left"/>
    </xf>
    <xf numFmtId="0" fontId="0" fillId="0" borderId="10" xfId="0" quotePrefix="1" applyBorder="1" applyAlignment="1">
      <alignment horizontal="left"/>
    </xf>
    <xf numFmtId="0" fontId="0" fillId="0" borderId="14" xfId="0" applyFill="1" applyBorder="1"/>
    <xf numFmtId="0" fontId="0" fillId="0" borderId="15" xfId="0" applyBorder="1" applyAlignment="1">
      <alignment horizontal="right"/>
    </xf>
    <xf numFmtId="0" fontId="0" fillId="0" borderId="6" xfId="0" applyBorder="1"/>
    <xf numFmtId="0" fontId="0" fillId="0" borderId="16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17" xfId="0" quotePrefix="1" applyBorder="1" applyAlignment="1">
      <alignment horizontal="left"/>
    </xf>
    <xf numFmtId="0" fontId="0" fillId="0" borderId="18" xfId="0" quotePrefix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2" borderId="0" xfId="0" applyFill="1"/>
    <xf numFmtId="0" fontId="0" fillId="2" borderId="2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9" xfId="0" applyBorder="1"/>
    <xf numFmtId="0" fontId="0" fillId="0" borderId="20" xfId="0" applyBorder="1"/>
    <xf numFmtId="0" fontId="0" fillId="0" borderId="11" xfId="0" quotePrefix="1" applyBorder="1" applyAlignment="1">
      <alignment horizontal="left"/>
    </xf>
    <xf numFmtId="0" fontId="0" fillId="0" borderId="12" xfId="0" quotePrefix="1" applyBorder="1" applyAlignment="1">
      <alignment horizontal="left"/>
    </xf>
    <xf numFmtId="0" fontId="0" fillId="2" borderId="17" xfId="0" applyFill="1" applyBorder="1"/>
    <xf numFmtId="0" fontId="0" fillId="2" borderId="18" xfId="0" applyFill="1" applyBorder="1"/>
    <xf numFmtId="0" fontId="0" fillId="0" borderId="1" xfId="0" quotePrefix="1" applyBorder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view="pageBreakPreview" zoomScaleNormal="100" zoomScaleSheetLayoutView="100" workbookViewId="0">
      <selection activeCell="H4" sqref="H4"/>
    </sheetView>
  </sheetViews>
  <sheetFormatPr defaultRowHeight="15" x14ac:dyDescent="0.25"/>
  <cols>
    <col min="2" max="2" width="14.7109375" customWidth="1"/>
    <col min="3" max="8" width="14.5703125" customWidth="1"/>
    <col min="9" max="9" width="14.7109375" customWidth="1"/>
    <col min="10" max="11" width="14.5703125" customWidth="1"/>
    <col min="12" max="12" width="16.140625" customWidth="1"/>
    <col min="14" max="14" width="37.28515625" customWidth="1"/>
    <col min="15" max="15" width="16.7109375" customWidth="1"/>
    <col min="16" max="16" width="22.140625" customWidth="1"/>
  </cols>
  <sheetData>
    <row r="1" spans="1:16" ht="18.75" x14ac:dyDescent="0.3">
      <c r="B1" s="59" t="s">
        <v>29</v>
      </c>
      <c r="F1" s="58"/>
      <c r="G1" s="58"/>
      <c r="H1" s="58"/>
      <c r="I1" s="58"/>
      <c r="J1" s="58"/>
      <c r="K1" s="58"/>
      <c r="L1" s="58"/>
      <c r="M1" s="58"/>
    </row>
    <row r="2" spans="1:16" x14ac:dyDescent="0.25">
      <c r="E2" s="58"/>
      <c r="F2" s="58"/>
      <c r="G2" s="58" t="s">
        <v>31</v>
      </c>
      <c r="H2" s="60" t="s">
        <v>30</v>
      </c>
      <c r="I2" s="60"/>
      <c r="J2" s="60"/>
      <c r="K2" s="60"/>
      <c r="L2" s="58"/>
      <c r="M2" s="58"/>
    </row>
    <row r="3" spans="1:16" ht="15" customHeight="1" x14ac:dyDescent="0.25">
      <c r="B3" s="58" t="s">
        <v>3</v>
      </c>
      <c r="N3" s="4"/>
      <c r="O3" s="5"/>
    </row>
    <row r="4" spans="1:16" ht="30.75" thickBot="1" x14ac:dyDescent="0.3">
      <c r="A4" s="10"/>
      <c r="B4" s="10" t="s">
        <v>12</v>
      </c>
      <c r="C4" s="11" t="s">
        <v>15</v>
      </c>
      <c r="D4" s="11" t="s">
        <v>16</v>
      </c>
      <c r="E4" s="11" t="s">
        <v>17</v>
      </c>
      <c r="F4" s="11" t="s">
        <v>18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3" t="s">
        <v>9</v>
      </c>
      <c r="M4" s="9"/>
      <c r="N4" s="1"/>
      <c r="O4" s="8" t="s">
        <v>11</v>
      </c>
      <c r="P4" s="57" t="s">
        <v>23</v>
      </c>
    </row>
    <row r="5" spans="1:16" x14ac:dyDescent="0.25">
      <c r="A5" s="15" t="s">
        <v>0</v>
      </c>
      <c r="B5" s="16" t="s">
        <v>13</v>
      </c>
      <c r="C5" s="17">
        <v>3</v>
      </c>
      <c r="D5" s="17">
        <v>3</v>
      </c>
      <c r="E5" s="17">
        <v>3</v>
      </c>
      <c r="F5" s="17">
        <v>3</v>
      </c>
      <c r="G5" s="17">
        <v>3</v>
      </c>
      <c r="H5" s="17">
        <v>3</v>
      </c>
      <c r="I5" s="17"/>
      <c r="J5" s="17"/>
      <c r="K5" s="17"/>
      <c r="L5" s="18"/>
      <c r="M5" s="9"/>
      <c r="N5" s="6" t="s">
        <v>10</v>
      </c>
      <c r="O5" s="1">
        <f>L6+L8+L10</f>
        <v>1513.2</v>
      </c>
      <c r="P5" s="1">
        <f>O5*4</f>
        <v>6052.8</v>
      </c>
    </row>
    <row r="6" spans="1:16" ht="15" customHeight="1" thickBot="1" x14ac:dyDescent="0.3">
      <c r="A6" s="19"/>
      <c r="B6" s="2" t="s">
        <v>14</v>
      </c>
      <c r="C6" s="1">
        <v>77.7</v>
      </c>
      <c r="D6" s="1">
        <v>77.7</v>
      </c>
      <c r="E6" s="1">
        <v>77.7</v>
      </c>
      <c r="F6" s="1">
        <v>77.7</v>
      </c>
      <c r="G6" s="1">
        <v>77.7</v>
      </c>
      <c r="H6" s="1">
        <v>77.7</v>
      </c>
      <c r="I6" s="1"/>
      <c r="J6" s="1"/>
      <c r="K6" s="1"/>
      <c r="L6" s="22">
        <f>SUM(C6:K6)</f>
        <v>466.2</v>
      </c>
      <c r="M6" s="3"/>
      <c r="N6" s="2" t="s">
        <v>19</v>
      </c>
      <c r="O6" s="1">
        <f>COUNTIF($C$5:$L$10,"1")</f>
        <v>6</v>
      </c>
      <c r="P6" s="24">
        <f t="shared" ref="P6:P9" si="0">O6*4</f>
        <v>24</v>
      </c>
    </row>
    <row r="7" spans="1:16" x14ac:dyDescent="0.25">
      <c r="A7" s="30" t="s">
        <v>1</v>
      </c>
      <c r="B7" s="26" t="s">
        <v>13</v>
      </c>
      <c r="C7" s="27">
        <v>1</v>
      </c>
      <c r="D7" s="27">
        <v>1</v>
      </c>
      <c r="E7" s="27">
        <v>1</v>
      </c>
      <c r="F7" s="27">
        <v>2</v>
      </c>
      <c r="G7" s="27">
        <v>2</v>
      </c>
      <c r="H7" s="27">
        <v>2</v>
      </c>
      <c r="I7" s="27">
        <v>3</v>
      </c>
      <c r="J7" s="27">
        <v>3</v>
      </c>
      <c r="K7" s="27">
        <v>3</v>
      </c>
      <c r="L7" s="28"/>
      <c r="M7" s="3"/>
      <c r="N7" s="2" t="s">
        <v>20</v>
      </c>
      <c r="O7" s="1">
        <f>COUNTIF($C$5:$L$10,"2")</f>
        <v>6</v>
      </c>
      <c r="P7" s="24">
        <f t="shared" si="0"/>
        <v>24</v>
      </c>
    </row>
    <row r="8" spans="1:16" ht="15.75" thickBot="1" x14ac:dyDescent="0.3">
      <c r="A8" s="31"/>
      <c r="B8" s="29" t="s">
        <v>14</v>
      </c>
      <c r="C8" s="1">
        <v>40.5</v>
      </c>
      <c r="D8" s="1">
        <v>40.5</v>
      </c>
      <c r="E8" s="1">
        <v>40.5</v>
      </c>
      <c r="F8" s="1">
        <v>56.3</v>
      </c>
      <c r="G8" s="1">
        <v>56.3</v>
      </c>
      <c r="H8" s="1">
        <v>56.3</v>
      </c>
      <c r="I8" s="1">
        <v>77.7</v>
      </c>
      <c r="J8" s="1">
        <v>77.7</v>
      </c>
      <c r="K8" s="1">
        <v>77.7</v>
      </c>
      <c r="L8" s="22">
        <f>SUM(C8:K8)</f>
        <v>523.5</v>
      </c>
      <c r="M8" s="3"/>
      <c r="N8" s="2" t="s">
        <v>22</v>
      </c>
      <c r="O8" s="1">
        <f>COUNTIF($C$5:$L$10,"3")</f>
        <v>12</v>
      </c>
      <c r="P8" s="24">
        <f t="shared" si="0"/>
        <v>48</v>
      </c>
    </row>
    <row r="9" spans="1:16" x14ac:dyDescent="0.25">
      <c r="A9" s="30" t="s">
        <v>2</v>
      </c>
      <c r="B9" s="26" t="s">
        <v>13</v>
      </c>
      <c r="C9" s="27">
        <v>1</v>
      </c>
      <c r="D9" s="27">
        <v>1</v>
      </c>
      <c r="E9" s="27">
        <v>1</v>
      </c>
      <c r="F9" s="27">
        <v>2</v>
      </c>
      <c r="G9" s="27">
        <v>2</v>
      </c>
      <c r="H9" s="27">
        <v>2</v>
      </c>
      <c r="I9" s="27">
        <v>3</v>
      </c>
      <c r="J9" s="27">
        <v>3</v>
      </c>
      <c r="K9" s="27">
        <v>3</v>
      </c>
      <c r="L9" s="28"/>
      <c r="M9" s="3"/>
      <c r="N9" s="2" t="s">
        <v>21</v>
      </c>
      <c r="O9" s="1">
        <f>COUNTIF($C$5:$L$10,"4")</f>
        <v>0</v>
      </c>
      <c r="P9" s="24">
        <f t="shared" si="0"/>
        <v>0</v>
      </c>
    </row>
    <row r="10" spans="1:16" x14ac:dyDescent="0.25">
      <c r="A10" s="31"/>
      <c r="B10" s="29" t="s">
        <v>14</v>
      </c>
      <c r="C10" s="1">
        <v>40.5</v>
      </c>
      <c r="D10" s="1">
        <v>40.5</v>
      </c>
      <c r="E10" s="1">
        <v>40.5</v>
      </c>
      <c r="F10" s="1">
        <v>56.3</v>
      </c>
      <c r="G10" s="1">
        <v>56.3</v>
      </c>
      <c r="H10" s="1">
        <v>56.3</v>
      </c>
      <c r="I10" s="1">
        <v>77.7</v>
      </c>
      <c r="J10" s="1">
        <v>77.7</v>
      </c>
      <c r="K10" s="1">
        <v>77.7</v>
      </c>
      <c r="L10" s="22">
        <f>SUM(C10:K10)</f>
        <v>523.5</v>
      </c>
      <c r="M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23"/>
      <c r="M11" s="3"/>
    </row>
    <row r="12" spans="1:16" x14ac:dyDescent="0.25">
      <c r="B12" s="58" t="s">
        <v>4</v>
      </c>
      <c r="M12" s="3"/>
    </row>
    <row r="13" spans="1:16" ht="30.75" thickBot="1" x14ac:dyDescent="0.3">
      <c r="A13" s="10"/>
      <c r="B13" s="10" t="s">
        <v>12</v>
      </c>
      <c r="C13" s="11" t="s">
        <v>15</v>
      </c>
      <c r="D13" s="11" t="s">
        <v>16</v>
      </c>
      <c r="E13" s="11" t="s">
        <v>17</v>
      </c>
      <c r="F13" s="11" t="s">
        <v>18</v>
      </c>
      <c r="G13" s="12">
        <v>5</v>
      </c>
      <c r="H13" s="12">
        <v>6</v>
      </c>
      <c r="I13" s="12">
        <v>7</v>
      </c>
      <c r="J13" s="12">
        <v>8</v>
      </c>
      <c r="K13" s="12">
        <v>9</v>
      </c>
      <c r="L13" s="13" t="s">
        <v>9</v>
      </c>
      <c r="M13" s="3"/>
      <c r="N13" s="1"/>
      <c r="O13" s="8" t="s">
        <v>11</v>
      </c>
      <c r="P13" s="7" t="s">
        <v>24</v>
      </c>
    </row>
    <row r="14" spans="1:16" x14ac:dyDescent="0.25">
      <c r="A14" s="15" t="s">
        <v>0</v>
      </c>
      <c r="B14" s="32" t="s">
        <v>13</v>
      </c>
      <c r="C14" s="15">
        <v>1</v>
      </c>
      <c r="D14" s="17">
        <v>2</v>
      </c>
      <c r="E14" s="17">
        <v>3</v>
      </c>
      <c r="F14" s="17">
        <v>3</v>
      </c>
      <c r="G14" s="17">
        <v>3</v>
      </c>
      <c r="H14" s="17"/>
      <c r="I14" s="17"/>
      <c r="J14" s="17"/>
      <c r="K14" s="36"/>
      <c r="L14" s="34"/>
      <c r="N14" s="6" t="s">
        <v>10</v>
      </c>
      <c r="O14" s="1">
        <f>L15+L17+L19</f>
        <v>1005.6</v>
      </c>
      <c r="P14" s="1">
        <f>O14*8</f>
        <v>8044.8</v>
      </c>
    </row>
    <row r="15" spans="1:16" ht="15.75" thickBot="1" x14ac:dyDescent="0.3">
      <c r="A15" s="19"/>
      <c r="B15" s="33" t="s">
        <v>14</v>
      </c>
      <c r="C15" s="19">
        <v>39.700000000000003</v>
      </c>
      <c r="D15" s="1">
        <v>50.6</v>
      </c>
      <c r="E15" s="1">
        <v>77.099999999999994</v>
      </c>
      <c r="F15" s="1">
        <v>77.599999999999994</v>
      </c>
      <c r="G15" s="1">
        <v>77.599999999999994</v>
      </c>
      <c r="H15" s="1"/>
      <c r="I15" s="1"/>
      <c r="J15" s="1"/>
      <c r="K15" s="20"/>
      <c r="L15" s="35">
        <f>SUM(C15:K15)</f>
        <v>322.60000000000002</v>
      </c>
      <c r="N15" s="2" t="s">
        <v>19</v>
      </c>
      <c r="O15" s="1">
        <f>COUNTIF($C$14:$L$19,"1")</f>
        <v>5</v>
      </c>
      <c r="P15" s="24">
        <f>O15*8</f>
        <v>40</v>
      </c>
    </row>
    <row r="16" spans="1:16" x14ac:dyDescent="0.25">
      <c r="A16" s="14" t="s">
        <v>1</v>
      </c>
      <c r="B16" s="32" t="s">
        <v>13</v>
      </c>
      <c r="C16" s="38">
        <v>1</v>
      </c>
      <c r="D16" s="27">
        <v>1</v>
      </c>
      <c r="E16" s="27">
        <v>2</v>
      </c>
      <c r="F16" s="27">
        <v>2</v>
      </c>
      <c r="G16" s="27">
        <v>3</v>
      </c>
      <c r="H16" s="27">
        <v>3</v>
      </c>
      <c r="I16" s="27"/>
      <c r="J16" s="27"/>
      <c r="K16" s="39"/>
      <c r="L16" s="37"/>
      <c r="M16" s="9"/>
      <c r="N16" s="2" t="s">
        <v>20</v>
      </c>
      <c r="O16" s="1">
        <f>COUNTIF($C$14:$L$19,"2")</f>
        <v>5</v>
      </c>
      <c r="P16" s="24">
        <f t="shared" ref="P16:P18" si="1">O16*8</f>
        <v>40</v>
      </c>
    </row>
    <row r="17" spans="1:16" ht="15.75" thickBot="1" x14ac:dyDescent="0.3">
      <c r="A17" s="1"/>
      <c r="B17" s="33" t="s">
        <v>14</v>
      </c>
      <c r="C17" s="19">
        <v>40.299999999999997</v>
      </c>
      <c r="D17" s="1">
        <v>39.700000000000003</v>
      </c>
      <c r="E17" s="1">
        <v>56.2</v>
      </c>
      <c r="F17" s="1">
        <v>50.6</v>
      </c>
      <c r="G17" s="1">
        <v>77.599999999999994</v>
      </c>
      <c r="H17" s="1">
        <v>77.099999999999994</v>
      </c>
      <c r="I17" s="1"/>
      <c r="J17" s="1"/>
      <c r="K17" s="20"/>
      <c r="L17" s="35">
        <f>SUM(C17:K17)</f>
        <v>341.5</v>
      </c>
      <c r="M17" s="3"/>
      <c r="N17" s="2" t="s">
        <v>22</v>
      </c>
      <c r="O17" s="1">
        <f>COUNTIF($C$14:$L$19,"3")</f>
        <v>7</v>
      </c>
      <c r="P17" s="24">
        <f t="shared" si="1"/>
        <v>56</v>
      </c>
    </row>
    <row r="18" spans="1:16" x14ac:dyDescent="0.25">
      <c r="A18" s="1" t="s">
        <v>2</v>
      </c>
      <c r="B18" s="16" t="s">
        <v>13</v>
      </c>
      <c r="C18" s="38">
        <v>1</v>
      </c>
      <c r="D18" s="27">
        <v>1</v>
      </c>
      <c r="E18" s="27">
        <v>2</v>
      </c>
      <c r="F18" s="27">
        <v>2</v>
      </c>
      <c r="G18" s="27">
        <v>3</v>
      </c>
      <c r="H18" s="27">
        <v>3</v>
      </c>
      <c r="I18" s="27"/>
      <c r="J18" s="27"/>
      <c r="K18" s="39"/>
      <c r="L18" s="21"/>
      <c r="M18" s="3"/>
      <c r="N18" s="2" t="s">
        <v>21</v>
      </c>
      <c r="O18" s="1">
        <f>COUNTIF($C$14:$L$19,"4")</f>
        <v>0</v>
      </c>
      <c r="P18" s="24">
        <f t="shared" si="1"/>
        <v>0</v>
      </c>
    </row>
    <row r="19" spans="1:16" x14ac:dyDescent="0.25">
      <c r="A19" s="1"/>
      <c r="B19" s="2" t="s">
        <v>14</v>
      </c>
      <c r="C19" s="19">
        <v>40.299999999999997</v>
      </c>
      <c r="D19" s="1">
        <v>39.700000000000003</v>
      </c>
      <c r="E19" s="1">
        <v>56.2</v>
      </c>
      <c r="F19" s="1">
        <v>50.6</v>
      </c>
      <c r="G19" s="1">
        <v>77.599999999999994</v>
      </c>
      <c r="H19" s="1">
        <v>77.099999999999994</v>
      </c>
      <c r="I19" s="1"/>
      <c r="J19" s="1"/>
      <c r="K19" s="20"/>
      <c r="L19" s="22">
        <f>SUM(C19:K19)</f>
        <v>341.5</v>
      </c>
      <c r="M19" s="3"/>
    </row>
    <row r="20" spans="1:16" x14ac:dyDescent="0.25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"/>
    </row>
    <row r="21" spans="1:16" x14ac:dyDescent="0.25">
      <c r="B21" s="58" t="s">
        <v>5</v>
      </c>
      <c r="M21" s="3"/>
    </row>
    <row r="22" spans="1:16" ht="45.75" thickBot="1" x14ac:dyDescent="0.3">
      <c r="A22" s="10"/>
      <c r="B22" s="10" t="s">
        <v>12</v>
      </c>
      <c r="C22" s="11" t="s">
        <v>15</v>
      </c>
      <c r="D22" s="11" t="s">
        <v>16</v>
      </c>
      <c r="E22" s="11" t="s">
        <v>17</v>
      </c>
      <c r="F22" s="11" t="s">
        <v>18</v>
      </c>
      <c r="G22" s="12">
        <v>5</v>
      </c>
      <c r="H22" s="12">
        <v>6</v>
      </c>
      <c r="I22" s="12">
        <v>7</v>
      </c>
      <c r="J22" s="12">
        <v>8</v>
      </c>
      <c r="K22" s="12">
        <v>9</v>
      </c>
      <c r="L22" s="13" t="s">
        <v>9</v>
      </c>
      <c r="M22" s="3"/>
      <c r="N22" s="1"/>
      <c r="O22" s="8" t="s">
        <v>11</v>
      </c>
      <c r="P22" s="7" t="s">
        <v>25</v>
      </c>
    </row>
    <row r="23" spans="1:16" x14ac:dyDescent="0.25">
      <c r="A23" s="15" t="s">
        <v>0</v>
      </c>
      <c r="B23" s="16" t="s">
        <v>13</v>
      </c>
      <c r="C23" s="17">
        <v>3</v>
      </c>
      <c r="D23" s="17">
        <v>3</v>
      </c>
      <c r="E23" s="17">
        <v>3</v>
      </c>
      <c r="F23" s="17">
        <v>3</v>
      </c>
      <c r="G23" s="17"/>
      <c r="H23" s="17"/>
      <c r="I23" s="17"/>
      <c r="J23" s="17"/>
      <c r="K23" s="17"/>
      <c r="L23" s="18"/>
      <c r="M23" s="3"/>
      <c r="N23" s="6" t="s">
        <v>10</v>
      </c>
      <c r="O23" s="1">
        <f>L24+L26+L28</f>
        <v>1008.8</v>
      </c>
      <c r="P23" s="1">
        <f>O23*12</f>
        <v>12105.599999999999</v>
      </c>
    </row>
    <row r="24" spans="1:16" ht="15.75" thickBot="1" x14ac:dyDescent="0.3">
      <c r="A24" s="19"/>
      <c r="B24" s="2" t="s">
        <v>14</v>
      </c>
      <c r="C24" s="1">
        <v>77.7</v>
      </c>
      <c r="D24" s="1">
        <v>77.7</v>
      </c>
      <c r="E24" s="1">
        <v>77.7</v>
      </c>
      <c r="F24" s="1">
        <v>77.7</v>
      </c>
      <c r="G24" s="1"/>
      <c r="H24" s="1"/>
      <c r="I24" s="1"/>
      <c r="J24" s="1"/>
      <c r="K24" s="1"/>
      <c r="L24" s="22">
        <f>SUM(C24:K24)</f>
        <v>310.8</v>
      </c>
      <c r="M24" s="3"/>
      <c r="N24" s="2" t="s">
        <v>19</v>
      </c>
      <c r="O24" s="1">
        <f>COUNTIF($C$23:$L$28,"1")</f>
        <v>4</v>
      </c>
      <c r="P24" s="24">
        <f t="shared" ref="P24:P27" si="2">O24*12</f>
        <v>48</v>
      </c>
    </row>
    <row r="25" spans="1:16" x14ac:dyDescent="0.25">
      <c r="A25" s="30" t="s">
        <v>1</v>
      </c>
      <c r="B25" s="40" t="s">
        <v>13</v>
      </c>
      <c r="C25" s="38">
        <v>1</v>
      </c>
      <c r="D25" s="27">
        <v>1</v>
      </c>
      <c r="E25" s="27">
        <v>2</v>
      </c>
      <c r="F25" s="27">
        <v>2</v>
      </c>
      <c r="G25" s="27">
        <v>3</v>
      </c>
      <c r="H25" s="27">
        <v>3</v>
      </c>
      <c r="I25" s="17"/>
      <c r="J25" s="17"/>
      <c r="K25" s="39"/>
      <c r="L25" s="42"/>
      <c r="M25" s="3"/>
      <c r="N25" s="2" t="s">
        <v>20</v>
      </c>
      <c r="O25" s="1">
        <f>COUNTIF($C$23:$L$28,"2")</f>
        <v>4</v>
      </c>
      <c r="P25" s="24">
        <f t="shared" si="2"/>
        <v>48</v>
      </c>
    </row>
    <row r="26" spans="1:16" ht="18" customHeight="1" thickBot="1" x14ac:dyDescent="0.3">
      <c r="A26" s="31"/>
      <c r="B26" s="41" t="s">
        <v>14</v>
      </c>
      <c r="C26" s="19">
        <v>40.5</v>
      </c>
      <c r="D26" s="1">
        <v>40.5</v>
      </c>
      <c r="E26" s="1">
        <v>56.3</v>
      </c>
      <c r="F26" s="1">
        <v>56.3</v>
      </c>
      <c r="G26" s="1">
        <v>77.7</v>
      </c>
      <c r="H26" s="1">
        <v>77.7</v>
      </c>
      <c r="I26" s="1"/>
      <c r="J26" s="1"/>
      <c r="K26" s="20"/>
      <c r="L26" s="35">
        <f>SUM(C26:K26)</f>
        <v>349</v>
      </c>
      <c r="M26" s="3"/>
      <c r="N26" s="2" t="s">
        <v>22</v>
      </c>
      <c r="O26" s="1">
        <f>COUNTIF($C$23:$L$28,"3")</f>
        <v>8</v>
      </c>
      <c r="P26" s="24">
        <f t="shared" si="2"/>
        <v>96</v>
      </c>
    </row>
    <row r="27" spans="1:16" x14ac:dyDescent="0.25">
      <c r="A27" s="30" t="s">
        <v>2</v>
      </c>
      <c r="B27" s="40" t="s">
        <v>13</v>
      </c>
      <c r="C27" s="38">
        <v>1</v>
      </c>
      <c r="D27" s="27">
        <v>1</v>
      </c>
      <c r="E27" s="27">
        <v>2</v>
      </c>
      <c r="F27" s="27">
        <v>2</v>
      </c>
      <c r="G27" s="27">
        <v>3</v>
      </c>
      <c r="H27" s="27">
        <v>3</v>
      </c>
      <c r="I27" s="17"/>
      <c r="J27" s="17"/>
      <c r="K27" s="39"/>
      <c r="L27" s="43"/>
      <c r="N27" s="2" t="s">
        <v>21</v>
      </c>
      <c r="O27" s="1">
        <f>COUNTIF($C$23:$L$28,"4")</f>
        <v>0</v>
      </c>
      <c r="P27" s="24">
        <f t="shared" si="2"/>
        <v>0</v>
      </c>
    </row>
    <row r="28" spans="1:16" x14ac:dyDescent="0.25">
      <c r="A28" s="31"/>
      <c r="B28" s="41" t="s">
        <v>14</v>
      </c>
      <c r="C28" s="19">
        <v>40.5</v>
      </c>
      <c r="D28" s="1">
        <v>40.5</v>
      </c>
      <c r="E28" s="1">
        <v>56.3</v>
      </c>
      <c r="F28" s="1">
        <v>56.3</v>
      </c>
      <c r="G28" s="1">
        <v>77.7</v>
      </c>
      <c r="H28" s="1">
        <v>77.7</v>
      </c>
      <c r="I28" s="1"/>
      <c r="J28" s="1"/>
      <c r="K28" s="20"/>
      <c r="L28" s="44">
        <f>SUM(C28:K28)</f>
        <v>349</v>
      </c>
    </row>
    <row r="29" spans="1:16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9"/>
    </row>
    <row r="30" spans="1:16" x14ac:dyDescent="0.25">
      <c r="A30" s="45"/>
      <c r="B30" s="58" t="s">
        <v>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6" ht="30.75" thickBot="1" x14ac:dyDescent="0.3">
      <c r="A31" s="46"/>
      <c r="B31" s="10" t="s">
        <v>12</v>
      </c>
      <c r="C31" s="11" t="s">
        <v>15</v>
      </c>
      <c r="D31" s="11" t="s">
        <v>16</v>
      </c>
      <c r="E31" s="11" t="s">
        <v>17</v>
      </c>
      <c r="F31" s="11" t="s">
        <v>18</v>
      </c>
      <c r="G31" s="12">
        <v>5</v>
      </c>
      <c r="H31" s="12">
        <v>6</v>
      </c>
      <c r="I31" s="12">
        <v>7</v>
      </c>
      <c r="J31" s="12">
        <v>8</v>
      </c>
      <c r="K31" s="12">
        <v>9</v>
      </c>
      <c r="L31" s="13" t="s">
        <v>9</v>
      </c>
      <c r="M31" s="3"/>
      <c r="N31" s="1"/>
      <c r="O31" s="8" t="s">
        <v>11</v>
      </c>
      <c r="P31" s="6" t="s">
        <v>26</v>
      </c>
    </row>
    <row r="32" spans="1:16" x14ac:dyDescent="0.25">
      <c r="A32" s="55" t="s">
        <v>0</v>
      </c>
      <c r="B32" s="53" t="s">
        <v>13</v>
      </c>
      <c r="C32" s="51">
        <v>1</v>
      </c>
      <c r="D32" s="17">
        <v>2</v>
      </c>
      <c r="E32" s="17">
        <v>2</v>
      </c>
      <c r="F32" s="17">
        <v>2</v>
      </c>
      <c r="G32" s="17">
        <v>3</v>
      </c>
      <c r="H32" s="17"/>
      <c r="I32" s="17"/>
      <c r="J32" s="17"/>
      <c r="K32" s="17"/>
      <c r="L32" s="18"/>
      <c r="M32" s="3"/>
      <c r="N32" s="6" t="s">
        <v>10</v>
      </c>
      <c r="O32" s="1">
        <f>L33+L35+L37</f>
        <v>923.40000000000009</v>
      </c>
      <c r="P32" s="1">
        <f>O32*4</f>
        <v>3693.6000000000004</v>
      </c>
    </row>
    <row r="33" spans="1:16" ht="15.75" thickBot="1" x14ac:dyDescent="0.3">
      <c r="A33" s="56"/>
      <c r="B33" s="54" t="s">
        <v>14</v>
      </c>
      <c r="C33" s="52">
        <v>40.6</v>
      </c>
      <c r="D33" s="1">
        <v>61.7</v>
      </c>
      <c r="E33" s="1">
        <v>61.7</v>
      </c>
      <c r="F33" s="1">
        <v>61.9</v>
      </c>
      <c r="G33" s="1">
        <v>81.900000000000006</v>
      </c>
      <c r="H33" s="1"/>
      <c r="I33" s="1"/>
      <c r="J33" s="1"/>
      <c r="K33" s="1"/>
      <c r="L33" s="22">
        <f>SUM(C33:K33)</f>
        <v>307.8</v>
      </c>
      <c r="M33" s="3"/>
      <c r="N33" s="2" t="s">
        <v>19</v>
      </c>
      <c r="O33" s="1">
        <f>COUNTIF($C$32:$L$37,"1")</f>
        <v>3</v>
      </c>
      <c r="P33" s="24">
        <f>O33*4</f>
        <v>12</v>
      </c>
    </row>
    <row r="34" spans="1:16" x14ac:dyDescent="0.25">
      <c r="A34" s="49" t="s">
        <v>1</v>
      </c>
      <c r="B34" s="53" t="s">
        <v>13</v>
      </c>
      <c r="C34" s="51">
        <v>1</v>
      </c>
      <c r="D34" s="17">
        <v>2</v>
      </c>
      <c r="E34" s="17">
        <v>2</v>
      </c>
      <c r="F34" s="17">
        <v>2</v>
      </c>
      <c r="G34" s="17">
        <v>3</v>
      </c>
      <c r="H34" s="27"/>
      <c r="I34" s="17"/>
      <c r="J34" s="17"/>
      <c r="K34" s="39"/>
      <c r="L34" s="42"/>
      <c r="M34" s="3"/>
      <c r="N34" s="2" t="s">
        <v>20</v>
      </c>
      <c r="O34" s="1">
        <f>COUNTIF($C$32:$L$37,"2")</f>
        <v>9</v>
      </c>
      <c r="P34" s="24">
        <f>O34*4</f>
        <v>36</v>
      </c>
    </row>
    <row r="35" spans="1:16" ht="15.75" thickBot="1" x14ac:dyDescent="0.3">
      <c r="A35" s="50"/>
      <c r="B35" s="54" t="s">
        <v>14</v>
      </c>
      <c r="C35" s="52">
        <v>40.6</v>
      </c>
      <c r="D35" s="1">
        <v>61.7</v>
      </c>
      <c r="E35" s="1">
        <v>61.7</v>
      </c>
      <c r="F35" s="1">
        <v>61.9</v>
      </c>
      <c r="G35" s="1">
        <v>81.900000000000006</v>
      </c>
      <c r="H35" s="1"/>
      <c r="I35" s="1"/>
      <c r="J35" s="1"/>
      <c r="K35" s="20"/>
      <c r="L35" s="35">
        <f>SUM(C35:K35)</f>
        <v>307.8</v>
      </c>
      <c r="M35" s="3"/>
      <c r="N35" s="2" t="s">
        <v>22</v>
      </c>
      <c r="O35" s="1">
        <f>COUNTIF($C$32:$L$37,"3")</f>
        <v>3</v>
      </c>
      <c r="P35" s="24">
        <f>O35*4</f>
        <v>12</v>
      </c>
    </row>
    <row r="36" spans="1:16" x14ac:dyDescent="0.25">
      <c r="A36" s="49" t="s">
        <v>2</v>
      </c>
      <c r="B36" s="40" t="s">
        <v>13</v>
      </c>
      <c r="C36" s="15">
        <v>1</v>
      </c>
      <c r="D36" s="17">
        <v>2</v>
      </c>
      <c r="E36" s="17">
        <v>2</v>
      </c>
      <c r="F36" s="17">
        <v>2</v>
      </c>
      <c r="G36" s="17">
        <v>3</v>
      </c>
      <c r="H36" s="27"/>
      <c r="I36" s="17"/>
      <c r="J36" s="17"/>
      <c r="K36" s="39"/>
      <c r="L36" s="43"/>
      <c r="M36" s="3"/>
      <c r="N36" s="2" t="s">
        <v>21</v>
      </c>
      <c r="O36" s="1">
        <f>COUNTIF($C$32:$L$37,"4")</f>
        <v>0</v>
      </c>
      <c r="P36" s="24">
        <f>O36*4</f>
        <v>0</v>
      </c>
    </row>
    <row r="37" spans="1:16" ht="20.25" customHeight="1" x14ac:dyDescent="0.25">
      <c r="A37" s="50"/>
      <c r="B37" s="41" t="s">
        <v>14</v>
      </c>
      <c r="C37" s="19">
        <v>40.6</v>
      </c>
      <c r="D37" s="1">
        <v>61.7</v>
      </c>
      <c r="E37" s="1">
        <v>61.7</v>
      </c>
      <c r="F37" s="1">
        <v>61.9</v>
      </c>
      <c r="G37" s="1">
        <v>81.900000000000006</v>
      </c>
      <c r="H37" s="1"/>
      <c r="I37" s="1"/>
      <c r="J37" s="1"/>
      <c r="K37" s="20"/>
      <c r="L37" s="44">
        <f>SUM(C37:K37)</f>
        <v>307.8</v>
      </c>
      <c r="M37" s="3"/>
    </row>
    <row r="38" spans="1:16" x14ac:dyDescent="0.25">
      <c r="M38" s="3"/>
    </row>
    <row r="39" spans="1:16" x14ac:dyDescent="0.25">
      <c r="A39" s="45"/>
      <c r="B39" s="58" t="s">
        <v>7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6" ht="30.75" thickBot="1" x14ac:dyDescent="0.3">
      <c r="A40" s="46"/>
      <c r="B40" s="10" t="s">
        <v>12</v>
      </c>
      <c r="C40" s="11" t="s">
        <v>15</v>
      </c>
      <c r="D40" s="11" t="s">
        <v>16</v>
      </c>
      <c r="E40" s="11" t="s">
        <v>17</v>
      </c>
      <c r="F40" s="11" t="s">
        <v>18</v>
      </c>
      <c r="G40" s="12">
        <v>5</v>
      </c>
      <c r="H40" s="12">
        <v>6</v>
      </c>
      <c r="I40" s="12">
        <v>7</v>
      </c>
      <c r="J40" s="12">
        <v>8</v>
      </c>
      <c r="K40" s="12">
        <v>9</v>
      </c>
      <c r="L40" s="13" t="s">
        <v>9</v>
      </c>
      <c r="N40" s="1"/>
      <c r="O40" s="8" t="s">
        <v>11</v>
      </c>
      <c r="P40" s="6" t="s">
        <v>27</v>
      </c>
    </row>
    <row r="41" spans="1:16" x14ac:dyDescent="0.25">
      <c r="A41" s="47" t="s">
        <v>0</v>
      </c>
      <c r="B41" s="16" t="s">
        <v>13</v>
      </c>
      <c r="C41" s="17">
        <v>3</v>
      </c>
      <c r="D41" s="17">
        <v>3</v>
      </c>
      <c r="E41" s="17">
        <v>3</v>
      </c>
      <c r="F41" s="17">
        <v>3</v>
      </c>
      <c r="G41" s="17"/>
      <c r="H41" s="17"/>
      <c r="I41" s="17"/>
      <c r="J41" s="17"/>
      <c r="K41" s="17"/>
      <c r="L41" s="18"/>
      <c r="M41" s="9"/>
      <c r="N41" s="6" t="s">
        <v>10</v>
      </c>
      <c r="O41" s="1">
        <f>L42+L44+L46</f>
        <v>1036.7999999999997</v>
      </c>
      <c r="P41" s="1">
        <f>O41*3</f>
        <v>3110.3999999999992</v>
      </c>
    </row>
    <row r="42" spans="1:16" ht="15.75" thickBot="1" x14ac:dyDescent="0.3">
      <c r="A42" s="48"/>
      <c r="B42" s="2" t="s">
        <v>14</v>
      </c>
      <c r="C42" s="1">
        <v>77.7</v>
      </c>
      <c r="D42" s="1">
        <v>77.7</v>
      </c>
      <c r="E42" s="1">
        <v>77.7</v>
      </c>
      <c r="F42" s="1">
        <v>86.3</v>
      </c>
      <c r="G42" s="1"/>
      <c r="H42" s="1"/>
      <c r="I42" s="1"/>
      <c r="J42" s="1"/>
      <c r="K42" s="1"/>
      <c r="L42" s="22">
        <f>SUM(C42:K42)</f>
        <v>319.40000000000003</v>
      </c>
      <c r="M42" s="3"/>
      <c r="N42" s="2" t="s">
        <v>19</v>
      </c>
      <c r="O42" s="1">
        <f>COUNTIF($C$41:$L$46,"1")</f>
        <v>2</v>
      </c>
      <c r="P42" s="24">
        <f t="shared" ref="P42:P45" si="3">O42*3</f>
        <v>6</v>
      </c>
    </row>
    <row r="43" spans="1:16" x14ac:dyDescent="0.25">
      <c r="A43" s="49" t="s">
        <v>1</v>
      </c>
      <c r="B43" s="40" t="s">
        <v>13</v>
      </c>
      <c r="C43" s="38">
        <v>1</v>
      </c>
      <c r="D43" s="27">
        <v>2</v>
      </c>
      <c r="E43" s="27">
        <v>3</v>
      </c>
      <c r="F43" s="27">
        <v>3</v>
      </c>
      <c r="G43" s="27">
        <v>4</v>
      </c>
      <c r="H43" s="27"/>
      <c r="I43" s="17"/>
      <c r="J43" s="17"/>
      <c r="K43" s="39"/>
      <c r="L43" s="42"/>
      <c r="M43" s="3"/>
      <c r="N43" s="2" t="s">
        <v>20</v>
      </c>
      <c r="O43" s="1">
        <f>COUNTIF($C$41:$L$46,"2")</f>
        <v>2</v>
      </c>
      <c r="P43" s="24">
        <f t="shared" si="3"/>
        <v>6</v>
      </c>
    </row>
    <row r="44" spans="1:16" ht="15.75" thickBot="1" x14ac:dyDescent="0.3">
      <c r="A44" s="50"/>
      <c r="B44" s="41" t="s">
        <v>14</v>
      </c>
      <c r="C44" s="19">
        <v>40.4</v>
      </c>
      <c r="D44" s="1">
        <v>56.3</v>
      </c>
      <c r="E44" s="1">
        <v>77.7</v>
      </c>
      <c r="F44" s="1">
        <v>77.7</v>
      </c>
      <c r="G44" s="1">
        <v>106.6</v>
      </c>
      <c r="H44" s="1"/>
      <c r="I44" s="1"/>
      <c r="J44" s="1"/>
      <c r="K44" s="20"/>
      <c r="L44" s="35">
        <f>SUM(C44:K44)</f>
        <v>358.69999999999993</v>
      </c>
      <c r="M44" s="3"/>
      <c r="N44" s="2" t="s">
        <v>22</v>
      </c>
      <c r="O44" s="1">
        <f>COUNTIF($C$41:$L$46,"3")</f>
        <v>8</v>
      </c>
      <c r="P44" s="24">
        <f t="shared" si="3"/>
        <v>24</v>
      </c>
    </row>
    <row r="45" spans="1:16" x14ac:dyDescent="0.25">
      <c r="A45" s="49" t="s">
        <v>2</v>
      </c>
      <c r="B45" s="40" t="s">
        <v>13</v>
      </c>
      <c r="C45" s="38">
        <v>1</v>
      </c>
      <c r="D45" s="27">
        <v>2</v>
      </c>
      <c r="E45" s="27">
        <v>3</v>
      </c>
      <c r="F45" s="27">
        <v>3</v>
      </c>
      <c r="G45" s="27">
        <v>4</v>
      </c>
      <c r="H45" s="27"/>
      <c r="I45" s="17"/>
      <c r="J45" s="17"/>
      <c r="K45" s="39"/>
      <c r="L45" s="43"/>
      <c r="M45" s="3"/>
      <c r="N45" s="2" t="s">
        <v>21</v>
      </c>
      <c r="O45" s="1">
        <f>COUNTIF($C$41:$L$46,"4")</f>
        <v>2</v>
      </c>
      <c r="P45" s="24">
        <f t="shared" si="3"/>
        <v>6</v>
      </c>
    </row>
    <row r="46" spans="1:16" x14ac:dyDescent="0.25">
      <c r="A46" s="50"/>
      <c r="B46" s="41" t="s">
        <v>14</v>
      </c>
      <c r="C46" s="19">
        <v>40.4</v>
      </c>
      <c r="D46" s="1">
        <v>56.3</v>
      </c>
      <c r="E46" s="1">
        <v>77.7</v>
      </c>
      <c r="F46" s="1">
        <v>77.7</v>
      </c>
      <c r="G46" s="1">
        <v>106.6</v>
      </c>
      <c r="H46" s="1"/>
      <c r="I46" s="1"/>
      <c r="J46" s="1"/>
      <c r="K46" s="20"/>
      <c r="L46" s="44">
        <f>SUM(C46:K46)</f>
        <v>358.69999999999993</v>
      </c>
      <c r="M46" s="3"/>
    </row>
    <row r="47" spans="1:16" x14ac:dyDescent="0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6" x14ac:dyDescent="0.25">
      <c r="B48" s="58" t="s">
        <v>8</v>
      </c>
      <c r="M48" s="3"/>
    </row>
    <row r="49" spans="1:16" ht="30.75" thickBot="1" x14ac:dyDescent="0.3">
      <c r="A49" s="46"/>
      <c r="B49" s="10" t="s">
        <v>12</v>
      </c>
      <c r="C49" s="11" t="s">
        <v>15</v>
      </c>
      <c r="D49" s="11" t="s">
        <v>16</v>
      </c>
      <c r="E49" s="11" t="s">
        <v>17</v>
      </c>
      <c r="F49" s="11" t="s">
        <v>18</v>
      </c>
      <c r="G49" s="12">
        <v>5</v>
      </c>
      <c r="H49" s="12">
        <v>6</v>
      </c>
      <c r="I49" s="12">
        <v>7</v>
      </c>
      <c r="J49" s="12">
        <v>8</v>
      </c>
      <c r="K49" s="12">
        <v>9</v>
      </c>
      <c r="L49" s="13" t="s">
        <v>9</v>
      </c>
      <c r="M49" s="3"/>
      <c r="N49" s="1"/>
      <c r="O49" s="8" t="s">
        <v>11</v>
      </c>
      <c r="P49" s="6" t="s">
        <v>28</v>
      </c>
    </row>
    <row r="50" spans="1:16" x14ac:dyDescent="0.25">
      <c r="A50" s="47" t="s">
        <v>0</v>
      </c>
      <c r="B50" s="16" t="s">
        <v>13</v>
      </c>
      <c r="C50" s="17">
        <v>3</v>
      </c>
      <c r="D50" s="17">
        <v>3</v>
      </c>
      <c r="E50" s="17">
        <v>3</v>
      </c>
      <c r="F50" s="17">
        <v>3</v>
      </c>
      <c r="G50" s="15">
        <v>1</v>
      </c>
      <c r="H50" s="17">
        <v>2</v>
      </c>
      <c r="I50" s="17">
        <v>3</v>
      </c>
      <c r="J50" s="17"/>
      <c r="K50" s="17"/>
      <c r="L50" s="18"/>
      <c r="M50" s="3"/>
      <c r="N50" s="6" t="s">
        <v>10</v>
      </c>
      <c r="O50" s="1">
        <f>L51+L53+L55</f>
        <v>1511</v>
      </c>
      <c r="P50" s="1">
        <f>O50*4</f>
        <v>6044</v>
      </c>
    </row>
    <row r="51" spans="1:16" ht="15.75" thickBot="1" x14ac:dyDescent="0.3">
      <c r="A51" s="48"/>
      <c r="B51" s="2" t="s">
        <v>14</v>
      </c>
      <c r="C51" s="1">
        <v>77.7</v>
      </c>
      <c r="D51" s="1">
        <v>77.7</v>
      </c>
      <c r="E51" s="1">
        <v>77.7</v>
      </c>
      <c r="F51" s="1">
        <v>77.7</v>
      </c>
      <c r="G51" s="19">
        <v>39.700000000000003</v>
      </c>
      <c r="H51" s="1">
        <v>50.6</v>
      </c>
      <c r="I51" s="1">
        <v>77.099999999999994</v>
      </c>
      <c r="J51" s="1"/>
      <c r="K51" s="1"/>
      <c r="L51" s="22">
        <f>SUM(C51:K51)</f>
        <v>478.20000000000005</v>
      </c>
      <c r="N51" s="2" t="s">
        <v>19</v>
      </c>
      <c r="O51" s="1">
        <f>COUNTIF($C$50:$L$55,"1")</f>
        <v>7</v>
      </c>
      <c r="P51" s="24">
        <f t="shared" ref="P51:P54" si="4">O51*4</f>
        <v>28</v>
      </c>
    </row>
    <row r="52" spans="1:16" x14ac:dyDescent="0.25">
      <c r="A52" s="49" t="s">
        <v>1</v>
      </c>
      <c r="B52" s="40" t="s">
        <v>13</v>
      </c>
      <c r="C52" s="38">
        <v>1</v>
      </c>
      <c r="D52" s="27">
        <v>1</v>
      </c>
      <c r="E52" s="27">
        <v>2</v>
      </c>
      <c r="F52" s="27">
        <v>2</v>
      </c>
      <c r="G52" s="27">
        <v>3</v>
      </c>
      <c r="H52" s="27">
        <v>3</v>
      </c>
      <c r="I52" s="15">
        <v>1</v>
      </c>
      <c r="J52" s="17">
        <v>2</v>
      </c>
      <c r="K52" s="17">
        <v>3</v>
      </c>
      <c r="L52" s="42"/>
      <c r="N52" s="2" t="s">
        <v>20</v>
      </c>
      <c r="O52" s="1">
        <f>COUNTIF($C$50:$L$55,"2")</f>
        <v>7</v>
      </c>
      <c r="P52" s="24">
        <f t="shared" si="4"/>
        <v>28</v>
      </c>
    </row>
    <row r="53" spans="1:16" ht="15.75" thickBot="1" x14ac:dyDescent="0.3">
      <c r="A53" s="50"/>
      <c r="B53" s="41" t="s">
        <v>14</v>
      </c>
      <c r="C53" s="19">
        <v>40.5</v>
      </c>
      <c r="D53" s="1">
        <v>40.5</v>
      </c>
      <c r="E53" s="1">
        <v>56.3</v>
      </c>
      <c r="F53" s="1">
        <v>56.3</v>
      </c>
      <c r="G53" s="1">
        <v>77.7</v>
      </c>
      <c r="H53" s="1">
        <v>77.7</v>
      </c>
      <c r="I53" s="19">
        <v>39.700000000000003</v>
      </c>
      <c r="J53" s="1">
        <v>50.6</v>
      </c>
      <c r="K53" s="1">
        <v>77.099999999999994</v>
      </c>
      <c r="L53" s="35">
        <f>SUM(C53:K53)</f>
        <v>516.4</v>
      </c>
      <c r="M53" s="9"/>
      <c r="N53" s="2" t="s">
        <v>22</v>
      </c>
      <c r="O53" s="1">
        <f>COUNTIF($C$50:$L$55,"3")</f>
        <v>11</v>
      </c>
      <c r="P53" s="24">
        <f t="shared" si="4"/>
        <v>44</v>
      </c>
    </row>
    <row r="54" spans="1:16" x14ac:dyDescent="0.25">
      <c r="A54" s="49" t="s">
        <v>2</v>
      </c>
      <c r="B54" s="40" t="s">
        <v>13</v>
      </c>
      <c r="C54" s="38">
        <v>1</v>
      </c>
      <c r="D54" s="27">
        <v>1</v>
      </c>
      <c r="E54" s="27">
        <v>2</v>
      </c>
      <c r="F54" s="27">
        <v>2</v>
      </c>
      <c r="G54" s="27">
        <v>3</v>
      </c>
      <c r="H54" s="27">
        <v>3</v>
      </c>
      <c r="I54" s="15">
        <v>1</v>
      </c>
      <c r="J54" s="17">
        <v>2</v>
      </c>
      <c r="K54" s="17">
        <v>3</v>
      </c>
      <c r="L54" s="43"/>
      <c r="M54" s="3"/>
      <c r="N54" s="2" t="s">
        <v>21</v>
      </c>
      <c r="O54" s="1">
        <f>COUNTIF($C$50:$L$55,"4")</f>
        <v>0</v>
      </c>
      <c r="P54" s="24">
        <f t="shared" si="4"/>
        <v>0</v>
      </c>
    </row>
    <row r="55" spans="1:16" x14ac:dyDescent="0.25">
      <c r="A55" s="50"/>
      <c r="B55" s="41" t="s">
        <v>14</v>
      </c>
      <c r="C55" s="19">
        <v>40.5</v>
      </c>
      <c r="D55" s="1">
        <v>40.5</v>
      </c>
      <c r="E55" s="1">
        <v>56.3</v>
      </c>
      <c r="F55" s="1">
        <v>56.3</v>
      </c>
      <c r="G55" s="1">
        <v>77.7</v>
      </c>
      <c r="H55" s="1">
        <v>77.7</v>
      </c>
      <c r="I55" s="19">
        <v>39.700000000000003</v>
      </c>
      <c r="J55" s="1">
        <v>50.6</v>
      </c>
      <c r="K55" s="1">
        <v>77.099999999999994</v>
      </c>
      <c r="L55" s="44">
        <f>SUM(C55:K55)</f>
        <v>516.4</v>
      </c>
      <c r="M55" s="3"/>
    </row>
    <row r="56" spans="1:16" x14ac:dyDescent="0.25">
      <c r="A56" s="3"/>
    </row>
    <row r="57" spans="1:16" x14ac:dyDescent="0.25">
      <c r="C57" s="3"/>
      <c r="D57" s="3"/>
      <c r="E57" s="3"/>
      <c r="F57" s="3"/>
      <c r="G57" s="3"/>
      <c r="H57" s="3"/>
      <c r="I57" s="3"/>
      <c r="J57" s="3"/>
      <c r="K57" s="3"/>
      <c r="M57" s="3"/>
    </row>
    <row r="58" spans="1:16" x14ac:dyDescent="0.25">
      <c r="M58" s="3"/>
    </row>
    <row r="59" spans="1:16" x14ac:dyDescent="0.25">
      <c r="M59" s="3"/>
    </row>
    <row r="60" spans="1:16" x14ac:dyDescent="0.25">
      <c r="M60" s="3"/>
    </row>
    <row r="61" spans="1:16" x14ac:dyDescent="0.25">
      <c r="M61" s="3"/>
    </row>
    <row r="62" spans="1:16" x14ac:dyDescent="0.25">
      <c r="M62" s="3"/>
    </row>
    <row r="63" spans="1:16" x14ac:dyDescent="0.25">
      <c r="M63" s="3"/>
    </row>
    <row r="65" spans="13:13" x14ac:dyDescent="0.25">
      <c r="M65" s="9"/>
    </row>
    <row r="66" spans="13:13" x14ac:dyDescent="0.25">
      <c r="M66" s="3"/>
    </row>
    <row r="67" spans="13:13" x14ac:dyDescent="0.25">
      <c r="M67" s="3"/>
    </row>
    <row r="68" spans="13:13" x14ac:dyDescent="0.25">
      <c r="M68" s="3"/>
    </row>
    <row r="69" spans="13:13" x14ac:dyDescent="0.25">
      <c r="M69" s="3"/>
    </row>
    <row r="70" spans="13:13" x14ac:dyDescent="0.25">
      <c r="M70" s="3"/>
    </row>
    <row r="71" spans="13:13" x14ac:dyDescent="0.25">
      <c r="M71" s="3"/>
    </row>
    <row r="72" spans="13:13" x14ac:dyDescent="0.25">
      <c r="M72" s="3"/>
    </row>
    <row r="73" spans="13:13" x14ac:dyDescent="0.25">
      <c r="M73" s="3"/>
    </row>
    <row r="74" spans="13:13" x14ac:dyDescent="0.25">
      <c r="M74" s="3"/>
    </row>
  </sheetData>
  <pageMargins left="0.7" right="0.7" top="0.75" bottom="0.75" header="0.3" footer="0.3"/>
  <pageSetup paperSize="256" scale="49" orientation="landscape" r:id="rId1"/>
  <colBreaks count="1" manualBreakCount="1">
    <brk id="17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Дарчия Александр Мерабиевич</dc:creator>
  <cp:lastModifiedBy>Ирина</cp:lastModifiedBy>
  <cp:lastPrinted>2010-12-22T10:25:19Z</cp:lastPrinted>
  <dcterms:created xsi:type="dcterms:W3CDTF">2010-12-06T09:04:50Z</dcterms:created>
  <dcterms:modified xsi:type="dcterms:W3CDTF">2010-12-22T11:35:39Z</dcterms:modified>
</cp:coreProperties>
</file>